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775" activeTab="0"/>
  </bookViews>
  <sheets>
    <sheet name="факт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<sst xmlns="http://schemas.openxmlformats.org/spreadsheetml/2006/main" count="120" uniqueCount="86">
  <si>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Итого:</t>
  </si>
  <si>
    <t>Целевые субсидии</t>
  </si>
  <si>
    <t>ПДД</t>
  </si>
  <si>
    <t>Всего (госзадание+ПДД + ЦС)</t>
  </si>
  <si>
    <t>Главный бухгалтер</t>
  </si>
  <si>
    <t>О.В.Чепурко</t>
  </si>
  <si>
    <t>ПДД (через лицевой счет)</t>
  </si>
  <si>
    <t>ПДД (через кассу)</t>
  </si>
  <si>
    <t>Итого по ПДД</t>
  </si>
  <si>
    <t>КВР</t>
  </si>
  <si>
    <t>ГЗ</t>
  </si>
  <si>
    <t>ОГБПОУ Большенагаткинский техникум технологии и сервиса</t>
  </si>
  <si>
    <t>Отраслевой код</t>
  </si>
  <si>
    <t>211.00</t>
  </si>
  <si>
    <t>Наименование</t>
  </si>
  <si>
    <t>212.00</t>
  </si>
  <si>
    <t>213.00</t>
  </si>
  <si>
    <t>221.00</t>
  </si>
  <si>
    <t>222.00</t>
  </si>
  <si>
    <t>223.00</t>
  </si>
  <si>
    <t>Код субсидии</t>
  </si>
  <si>
    <t>Всего:</t>
  </si>
  <si>
    <t>х</t>
  </si>
  <si>
    <t>Выполнение расходной части от запланированной:</t>
  </si>
  <si>
    <t>Всего (госзадание+ ПДД + ЦС)</t>
  </si>
  <si>
    <t>Прочие выплаты (иные выплаты персоналу учреждений, за исключением фонда оплаты труда).</t>
  </si>
  <si>
    <t>Заработная плата (фонд оплаты труда учреждений).</t>
  </si>
  <si>
    <t>Начисления на выплаты по оплате труда (взносы по обязательному социальному страхованию на выплаты по оплате труда работников и иные выплаты работникам учреждений).</t>
  </si>
  <si>
    <t>Услуги связи (прочая закупка товаров, работ и услуг).</t>
  </si>
  <si>
    <t>Транспортные услуги (прочая закупка товаров, работ и услуг).</t>
  </si>
  <si>
    <t>Коммунальные услуги (прочая закупка товаров, работ и услуг).</t>
  </si>
  <si>
    <t>Прочие расходы. Налоги, пошлины, сборы (уплата налога на имущество организаций и земельного налога).</t>
  </si>
  <si>
    <t>Прочие расходы. Налоги, пошлины, сборы (уплата прочих налогов, сборов): транспортный налог, гос.пошлины, сборы.</t>
  </si>
  <si>
    <t>Прочие расходы. Налоги, пошлины, сборы (уплата иных платежей): плата за негативное воздействие на окружающую среду.</t>
  </si>
  <si>
    <t>Прочие расходы. Штрафы за нарушение законодательства о налогах и сборах, законодательства о страховых взносах (уплата иных платежей):  штрафы, пени.</t>
  </si>
  <si>
    <t>Прочие расходы. Иные расходы (стипендии).</t>
  </si>
  <si>
    <t>Увеличение стоимости основных средств (прочая закупка товаров, работ и услуг).</t>
  </si>
  <si>
    <r>
      <t>ГЗ -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4</t>
    </r>
  </si>
  <si>
    <r>
      <t xml:space="preserve">Целевые субсидии - </t>
    </r>
    <r>
      <rPr>
        <b/>
        <sz val="12"/>
        <color indexed="8"/>
        <rFont val="Calibri"/>
        <family val="2"/>
      </rPr>
      <t>5</t>
    </r>
  </si>
  <si>
    <r>
      <t xml:space="preserve">ПДД - </t>
    </r>
    <r>
      <rPr>
        <b/>
        <sz val="12"/>
        <color indexed="8"/>
        <rFont val="Calibri"/>
        <family val="2"/>
      </rPr>
      <t>2</t>
    </r>
  </si>
  <si>
    <t>291.00</t>
  </si>
  <si>
    <t>292.00</t>
  </si>
  <si>
    <t>296.00</t>
  </si>
  <si>
    <t>018200750.29ЦС Субсидия на выплату стипендии лицам, обучающимся в организациях, осуществляющих образовательную деятельность по профессиональным образовательным программам, а также на предоставление указанным лицам иных мер социальной поддержки за счет средств стипендиального фонда и их доставке получателям</t>
  </si>
  <si>
    <t>224.00</t>
  </si>
  <si>
    <t>Арендная плата за пользование имуществом.</t>
  </si>
  <si>
    <t>ЦС</t>
  </si>
  <si>
    <t>Остаток на 01.01.2019</t>
  </si>
  <si>
    <t>019200750.06ЦС Субсидии на текущий ремонт недвижимого имущества, закрепленного учредителем за учреждением на праве оперативного управления, общей стоимостью свыше ста тысяч рублей.</t>
  </si>
  <si>
    <t>Работы, услуги по содержанию имущества</t>
  </si>
  <si>
    <t>225.00</t>
  </si>
  <si>
    <t>Прочие работы, услуги</t>
  </si>
  <si>
    <t>226.00</t>
  </si>
  <si>
    <t>310.00</t>
  </si>
  <si>
    <t>342.00</t>
  </si>
  <si>
    <t>Увеличение стоимости продуктов питания.</t>
  </si>
  <si>
    <t>Увеличение стоимости горюче-смазочных материалов.</t>
  </si>
  <si>
    <t>343.00</t>
  </si>
  <si>
    <t>345.00</t>
  </si>
  <si>
    <t>Увеличение стоимости мягкого инвентаря.</t>
  </si>
  <si>
    <t>346.00</t>
  </si>
  <si>
    <t>Увеличение стоимости прочих оборотных запасов (материалов).</t>
  </si>
  <si>
    <t>344.00</t>
  </si>
  <si>
    <t>Увеличение стоимости строительных материалов.</t>
  </si>
  <si>
    <t>Расходы на закупку товаров (работ, услуг)</t>
  </si>
  <si>
    <t>266.00</t>
  </si>
  <si>
    <t>Социальные пособия и компенсации персоналу в денежной форме (больничные листы)</t>
  </si>
  <si>
    <t>295.00</t>
  </si>
  <si>
    <t>Расходы на уплату иных экономических санкций</t>
  </si>
  <si>
    <t>Поступления от иной приносящей доход деятельности КОСГУ 189</t>
  </si>
  <si>
    <t>Поступления за 2019 год КОСГУ 130</t>
  </si>
  <si>
    <t>Итого поступления:</t>
  </si>
  <si>
    <t>Всего с учетом остатка:</t>
  </si>
  <si>
    <t>227.00</t>
  </si>
  <si>
    <t>349.00</t>
  </si>
  <si>
    <t>Страхование.</t>
  </si>
  <si>
    <t>Увеличение стоимости прочих материальных запасов однократного применения.</t>
  </si>
  <si>
    <r>
      <rPr>
        <b/>
        <sz val="10"/>
        <color indexed="8"/>
        <rFont val="Calibri"/>
        <family val="2"/>
      </rPr>
      <t xml:space="preserve">019200750.04ЦС </t>
    </r>
    <r>
      <rPr>
        <b/>
        <sz val="8"/>
        <color indexed="8"/>
        <rFont val="Calibri"/>
        <family val="2"/>
      </rPr>
      <t>(Субсидия на осуществление выплат по исполнению исполнительных документов (исполнительный лист, судебный приказ), предусматривающих обращение взыскания на средства областных государственных бюджетных учреждений Ульяновской области.</t>
    </r>
  </si>
  <si>
    <r>
      <rPr>
        <b/>
        <sz val="10"/>
        <color indexed="8"/>
        <rFont val="Calibri"/>
        <family val="2"/>
      </rPr>
      <t>019200750.03ЦС</t>
    </r>
    <r>
      <rPr>
        <b/>
        <sz val="8"/>
        <color indexed="8"/>
        <rFont val="Calibri"/>
        <family val="2"/>
      </rPr>
      <t xml:space="preserve"> (Субсидия на погашение кредиторской задолженности)</t>
    </r>
  </si>
  <si>
    <t>019200750.26ЦС Субсидии на осуществлени расходов на приобретение товаров, работ и услуг в целях обеспечения мер социальной поддержки работников учреждений (повышение квалификации или профессиональная переподготовка педагогических работников)</t>
  </si>
  <si>
    <t>019200750.10ЦС Субсидия  на финансовое обеспечение реализации мероприятий государственной программы Ульяновской области "Развитие и модернизация образования Ульяновской области" на 2014-2021 годы</t>
  </si>
  <si>
    <t>019200750.34ЦС Субсидия на финансовое обеспечение проведения социально значимых мероприятий (конкурсов, конференций, форумов, семинаров, фестивалей, выставок и других) на территории Ульяновской области</t>
  </si>
  <si>
    <t>Бюджет за 2019 год</t>
  </si>
  <si>
    <t>Запланировано расходов на 2019 год</t>
  </si>
  <si>
    <r>
      <t>Фактически израсходовано по состоянию на</t>
    </r>
    <r>
      <rPr>
        <b/>
        <sz val="12"/>
        <rFont val="Calibri"/>
        <family val="2"/>
      </rPr>
      <t xml:space="preserve"> 01.01.2020</t>
    </r>
  </si>
  <si>
    <r>
      <t>Остаток средств на</t>
    </r>
    <r>
      <rPr>
        <b/>
        <sz val="12"/>
        <rFont val="Calibri"/>
        <family val="2"/>
      </rPr>
      <t xml:space="preserve"> 01.01.2020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</si>
</sst>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4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53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53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4" fillId="0" borderId="11" xfId="0" applyFont="1" applyBorder="1" applyAlignment="1">
      <alignment horizontal="left" wrapText="1"/>
    </xf>
    <xf numFmtId="0" fontId="54" fillId="33" borderId="11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54" fillId="33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5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5" fillId="15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2" fontId="56" fillId="0" borderId="0" xfId="0" applyNumberFormat="1" applyFont="1" applyAlignment="1">
      <alignment/>
    </xf>
    <xf numFmtId="0" fontId="55" fillId="35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53" fillId="0" borderId="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left" wrapText="1"/>
    </xf>
    <xf numFmtId="2" fontId="56" fillId="0" borderId="10" xfId="0" applyNumberFormat="1" applyFont="1" applyBorder="1" applyAlignment="1">
      <alignment horizontal="center" wrapText="1"/>
    </xf>
    <xf numFmtId="2" fontId="57" fillId="0" borderId="10" xfId="0" applyNumberFormat="1" applyFont="1" applyFill="1" applyBorder="1" applyAlignment="1">
      <alignment/>
    </xf>
    <xf numFmtId="2" fontId="57" fillId="33" borderId="10" xfId="0" applyNumberFormat="1" applyFont="1" applyFill="1" applyBorder="1" applyAlignment="1">
      <alignment horizontal="center" wrapText="1"/>
    </xf>
    <xf numFmtId="2" fontId="56" fillId="0" borderId="10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2" fontId="58" fillId="0" borderId="0" xfId="0" applyNumberFormat="1" applyFont="1" applyBorder="1" applyAlignment="1">
      <alignment/>
    </xf>
    <xf numFmtId="2" fontId="58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2" fontId="32" fillId="0" borderId="10" xfId="0" applyNumberFormat="1" applyFon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2" fontId="33" fillId="0" borderId="1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/>
    </xf>
    <xf numFmtId="2" fontId="57" fillId="33" borderId="10" xfId="0" applyNumberFormat="1" applyFont="1" applyFill="1" applyBorder="1" applyAlignment="1">
      <alignment/>
    </xf>
    <xf numFmtId="2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Fill="1" applyBorder="1" applyAlignment="1">
      <alignment horizontal="center" wrapText="1"/>
    </xf>
    <xf numFmtId="0" fontId="55" fillId="36" borderId="10" xfId="0" applyFont="1" applyFill="1" applyBorder="1" applyAlignment="1">
      <alignment horizontal="center"/>
    </xf>
    <xf numFmtId="0" fontId="54" fillId="36" borderId="10" xfId="0" applyFont="1" applyFill="1" applyBorder="1" applyAlignment="1">
      <alignment wrapText="1"/>
    </xf>
    <xf numFmtId="2" fontId="56" fillId="36" borderId="10" xfId="0" applyNumberFormat="1" applyFont="1" applyFill="1" applyBorder="1" applyAlignment="1">
      <alignment/>
    </xf>
    <xf numFmtId="2" fontId="57" fillId="36" borderId="10" xfId="0" applyNumberFormat="1" applyFont="1" applyFill="1" applyBorder="1" applyAlignment="1">
      <alignment/>
    </xf>
    <xf numFmtId="2" fontId="32" fillId="36" borderId="10" xfId="0" applyNumberFormat="1" applyFont="1" applyFill="1" applyBorder="1" applyAlignment="1">
      <alignment/>
    </xf>
    <xf numFmtId="2" fontId="33" fillId="36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center"/>
    </xf>
    <xf numFmtId="0" fontId="53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3" fillId="0" borderId="11" xfId="0" applyFont="1" applyBorder="1" applyAlignment="1">
      <alignment horizontal="center" wrapText="1"/>
    </xf>
    <xf numFmtId="0" fontId="55" fillId="37" borderId="10" xfId="0" applyFont="1" applyFill="1" applyBorder="1" applyAlignment="1">
      <alignment horizontal="center"/>
    </xf>
    <xf numFmtId="0" fontId="54" fillId="37" borderId="10" xfId="0" applyFont="1" applyFill="1" applyBorder="1" applyAlignment="1">
      <alignment wrapText="1"/>
    </xf>
    <xf numFmtId="0" fontId="54" fillId="37" borderId="10" xfId="0" applyFont="1" applyFill="1" applyBorder="1" applyAlignment="1">
      <alignment horizontal="left" wrapText="1"/>
    </xf>
    <xf numFmtId="2" fontId="56" fillId="37" borderId="10" xfId="0" applyNumberFormat="1" applyFont="1" applyFill="1" applyBorder="1" applyAlignment="1">
      <alignment/>
    </xf>
    <xf numFmtId="2" fontId="57" fillId="37" borderId="10" xfId="0" applyNumberFormat="1" applyFont="1" applyFill="1" applyBorder="1" applyAlignment="1">
      <alignment/>
    </xf>
    <xf numFmtId="2" fontId="32" fillId="37" borderId="10" xfId="0" applyNumberFormat="1" applyFont="1" applyFill="1" applyBorder="1" applyAlignment="1">
      <alignment/>
    </xf>
    <xf numFmtId="2" fontId="33" fillId="37" borderId="10" xfId="0" applyNumberFormat="1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53" fillId="0" borderId="13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PageLayoutView="0" workbookViewId="0" topLeftCell="A1">
      <selection activeCell="E3" sqref="E3:H3"/>
    </sheetView>
  </sheetViews>
  <sheetFormatPr defaultColWidth="9.140625" defaultRowHeight="15"/>
  <cols>
    <col min="1" max="1" width="13.8515625" style="0" customWidth="1"/>
    <col min="2" max="2" width="11.28125" style="0" customWidth="1"/>
    <col min="3" max="3" width="32.57421875" style="0" customWidth="1"/>
    <col min="4" max="4" width="32.28125" style="0" customWidth="1"/>
    <col min="5" max="5" width="12.00390625" style="0" customWidth="1"/>
    <col min="6" max="7" width="10.28125" style="0" customWidth="1"/>
    <col min="8" max="8" width="11.28125" style="0" customWidth="1"/>
    <col min="9" max="9" width="10.00390625" style="0" customWidth="1"/>
    <col min="10" max="10" width="13.7109375" style="0" customWidth="1"/>
    <col min="12" max="13" width="11.57421875" style="0" bestFit="1" customWidth="1"/>
    <col min="14" max="14" width="13.00390625" style="0" customWidth="1"/>
    <col min="15" max="15" width="10.57421875" style="0" customWidth="1"/>
    <col min="16" max="16" width="11.421875" style="0" customWidth="1"/>
    <col min="17" max="17" width="11.140625" style="0" customWidth="1"/>
    <col min="18" max="18" width="10.00390625" style="0" customWidth="1"/>
    <col min="19" max="19" width="10.421875" style="0" customWidth="1"/>
  </cols>
  <sheetData>
    <row r="1" spans="2:18" ht="15">
      <c r="B1" s="79" t="s">
        <v>11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2:18" ht="15">
      <c r="B2" s="80" t="s">
        <v>82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5" customHeight="1">
      <c r="A3" s="81" t="s">
        <v>9</v>
      </c>
      <c r="B3" s="83" t="s">
        <v>12</v>
      </c>
      <c r="C3" s="83" t="s">
        <v>14</v>
      </c>
      <c r="D3" s="83" t="s">
        <v>20</v>
      </c>
      <c r="E3" s="85" t="s">
        <v>83</v>
      </c>
      <c r="F3" s="86"/>
      <c r="G3" s="86"/>
      <c r="H3" s="87"/>
      <c r="I3" s="88" t="s">
        <v>84</v>
      </c>
      <c r="J3" s="89"/>
      <c r="K3" s="89"/>
      <c r="L3" s="89"/>
      <c r="M3" s="89"/>
      <c r="N3" s="90"/>
      <c r="O3" s="88" t="s">
        <v>85</v>
      </c>
      <c r="P3" s="89"/>
      <c r="Q3" s="89"/>
      <c r="R3" s="90"/>
    </row>
    <row r="4" spans="1:21" ht="50.25" customHeight="1">
      <c r="A4" s="82"/>
      <c r="B4" s="84"/>
      <c r="C4" s="84"/>
      <c r="D4" s="84"/>
      <c r="E4" s="1" t="s">
        <v>37</v>
      </c>
      <c r="F4" s="1" t="s">
        <v>38</v>
      </c>
      <c r="G4" s="1" t="s">
        <v>39</v>
      </c>
      <c r="H4" s="1" t="s">
        <v>24</v>
      </c>
      <c r="I4" s="43" t="s">
        <v>10</v>
      </c>
      <c r="J4" s="43" t="s">
        <v>1</v>
      </c>
      <c r="K4" s="44" t="s">
        <v>6</v>
      </c>
      <c r="L4" s="44" t="s">
        <v>7</v>
      </c>
      <c r="M4" s="43" t="s">
        <v>8</v>
      </c>
      <c r="N4" s="43" t="s">
        <v>3</v>
      </c>
      <c r="O4" s="43" t="s">
        <v>10</v>
      </c>
      <c r="P4" s="43" t="s">
        <v>1</v>
      </c>
      <c r="Q4" s="44" t="s">
        <v>2</v>
      </c>
      <c r="R4" s="43" t="s">
        <v>3</v>
      </c>
      <c r="T4" s="27"/>
      <c r="U4" s="27"/>
    </row>
    <row r="5" spans="1:18" ht="16.5" customHeight="1">
      <c r="A5" s="69"/>
      <c r="B5" s="70"/>
      <c r="C5" s="14" t="s">
        <v>47</v>
      </c>
      <c r="D5" s="70"/>
      <c r="E5" s="30"/>
      <c r="F5" s="30"/>
      <c r="G5" s="30">
        <v>176127.8</v>
      </c>
      <c r="H5" s="31">
        <f>SUM(E5:G5)</f>
        <v>176127.8</v>
      </c>
      <c r="I5" s="45"/>
      <c r="J5" s="45"/>
      <c r="K5" s="46"/>
      <c r="L5" s="46"/>
      <c r="M5" s="48"/>
      <c r="N5" s="48"/>
      <c r="O5" s="47"/>
      <c r="P5" s="58"/>
      <c r="Q5" s="59"/>
      <c r="R5" s="48"/>
    </row>
    <row r="6" spans="1:18" ht="22.5" customHeight="1">
      <c r="A6" s="69"/>
      <c r="B6" s="70"/>
      <c r="C6" s="14" t="s">
        <v>70</v>
      </c>
      <c r="D6" s="70"/>
      <c r="E6" s="30">
        <v>27880200</v>
      </c>
      <c r="F6" s="30">
        <v>7167771.26</v>
      </c>
      <c r="G6" s="30">
        <v>1969103.21</v>
      </c>
      <c r="H6" s="31">
        <f aca="true" t="shared" si="0" ref="H6:H40">SUM(E6:G6)</f>
        <v>37017074.47</v>
      </c>
      <c r="I6" s="45"/>
      <c r="J6" s="45"/>
      <c r="K6" s="46"/>
      <c r="L6" s="46"/>
      <c r="M6" s="48"/>
      <c r="N6" s="48"/>
      <c r="O6" s="47"/>
      <c r="P6" s="58"/>
      <c r="Q6" s="59"/>
      <c r="R6" s="48"/>
    </row>
    <row r="7" spans="1:18" ht="22.5" customHeight="1">
      <c r="A7" s="69"/>
      <c r="B7" s="70"/>
      <c r="C7" s="14" t="s">
        <v>69</v>
      </c>
      <c r="D7" s="70"/>
      <c r="E7" s="30"/>
      <c r="F7" s="30"/>
      <c r="G7" s="30">
        <v>-151</v>
      </c>
      <c r="H7" s="31">
        <f t="shared" si="0"/>
        <v>-151</v>
      </c>
      <c r="I7" s="45"/>
      <c r="J7" s="45"/>
      <c r="K7" s="46"/>
      <c r="L7" s="46"/>
      <c r="M7" s="48"/>
      <c r="N7" s="48"/>
      <c r="O7" s="47"/>
      <c r="P7" s="58"/>
      <c r="Q7" s="59"/>
      <c r="R7" s="48"/>
    </row>
    <row r="8" spans="1:18" ht="22.5" customHeight="1">
      <c r="A8" s="69"/>
      <c r="B8" s="70"/>
      <c r="C8" s="14" t="s">
        <v>71</v>
      </c>
      <c r="D8" s="70"/>
      <c r="E8" s="30">
        <f>SUM(E6:E7)</f>
        <v>27880200</v>
      </c>
      <c r="F8" s="30">
        <f>SUM(F6:F7)</f>
        <v>7167771.26</v>
      </c>
      <c r="G8" s="30">
        <f>SUM(G6:G7)</f>
        <v>1968952.21</v>
      </c>
      <c r="H8" s="31">
        <f t="shared" si="0"/>
        <v>37016923.47</v>
      </c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5" customHeight="1">
      <c r="A9" s="67"/>
      <c r="B9" s="68"/>
      <c r="C9" s="15" t="s">
        <v>72</v>
      </c>
      <c r="D9" s="18"/>
      <c r="E9" s="32">
        <f>E5+E8</f>
        <v>27880200</v>
      </c>
      <c r="F9" s="32">
        <f>F5+F8</f>
        <v>7167771.26</v>
      </c>
      <c r="G9" s="32">
        <f>G5+G8</f>
        <v>2145080.01</v>
      </c>
      <c r="H9" s="57">
        <f t="shared" si="0"/>
        <v>37193051.269999996</v>
      </c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6" customFormat="1" ht="23.25">
      <c r="A10" s="12">
        <v>111</v>
      </c>
      <c r="B10" s="12" t="s">
        <v>13</v>
      </c>
      <c r="C10" s="16" t="s">
        <v>26</v>
      </c>
      <c r="D10" s="8"/>
      <c r="E10" s="33">
        <v>17347519.22</v>
      </c>
      <c r="F10" s="33"/>
      <c r="G10" s="33">
        <v>759998.73</v>
      </c>
      <c r="H10" s="31">
        <f t="shared" si="0"/>
        <v>18107517.95</v>
      </c>
      <c r="I10" s="47">
        <v>17125352.4</v>
      </c>
      <c r="J10" s="47"/>
      <c r="K10" s="47">
        <v>572293.19</v>
      </c>
      <c r="L10" s="47"/>
      <c r="M10" s="48">
        <f aca="true" t="shared" si="1" ref="M10:M40">SUM(K10:L10)</f>
        <v>572293.19</v>
      </c>
      <c r="N10" s="48">
        <f aca="true" t="shared" si="2" ref="N10:N40">I10+J10+M10</f>
        <v>17697645.59</v>
      </c>
      <c r="O10" s="47">
        <f aca="true" t="shared" si="3" ref="O10:P30">E10-I10</f>
        <v>222166.8200000003</v>
      </c>
      <c r="P10" s="47">
        <f t="shared" si="3"/>
        <v>0</v>
      </c>
      <c r="Q10" s="47">
        <f aca="true" t="shared" si="4" ref="Q10:Q40">G10-M10</f>
        <v>187705.54000000004</v>
      </c>
      <c r="R10" s="48">
        <f>O10+P10+Q10</f>
        <v>409872.36000000034</v>
      </c>
    </row>
    <row r="11" spans="1:18" s="6" customFormat="1" ht="68.25">
      <c r="A11" s="71">
        <v>112</v>
      </c>
      <c r="B11" s="71" t="s">
        <v>15</v>
      </c>
      <c r="C11" s="72" t="s">
        <v>25</v>
      </c>
      <c r="D11" s="73" t="s">
        <v>81</v>
      </c>
      <c r="E11" s="74">
        <v>0</v>
      </c>
      <c r="F11" s="74">
        <v>600</v>
      </c>
      <c r="G11" s="74">
        <v>0</v>
      </c>
      <c r="H11" s="75">
        <f t="shared" si="0"/>
        <v>600</v>
      </c>
      <c r="I11" s="76"/>
      <c r="J11" s="76">
        <v>600</v>
      </c>
      <c r="K11" s="76"/>
      <c r="L11" s="76"/>
      <c r="M11" s="77">
        <f t="shared" si="1"/>
        <v>0</v>
      </c>
      <c r="N11" s="77">
        <f t="shared" si="2"/>
        <v>600</v>
      </c>
      <c r="O11" s="76">
        <f t="shared" si="3"/>
        <v>0</v>
      </c>
      <c r="P11" s="76">
        <f t="shared" si="3"/>
        <v>0</v>
      </c>
      <c r="Q11" s="76">
        <f t="shared" si="4"/>
        <v>0</v>
      </c>
      <c r="R11" s="77">
        <f aca="true" t="shared" si="5" ref="R11:R40">O11+P11+Q11</f>
        <v>0</v>
      </c>
    </row>
    <row r="12" spans="1:18" s="6" customFormat="1" ht="34.5">
      <c r="A12" s="12">
        <v>112</v>
      </c>
      <c r="B12" s="12" t="s">
        <v>15</v>
      </c>
      <c r="C12" s="16" t="s">
        <v>25</v>
      </c>
      <c r="D12" s="8"/>
      <c r="E12" s="33">
        <v>0</v>
      </c>
      <c r="F12" s="33"/>
      <c r="G12" s="33">
        <v>9985.43</v>
      </c>
      <c r="H12" s="31">
        <f>SUM(E12:G12)</f>
        <v>9985.43</v>
      </c>
      <c r="I12" s="47"/>
      <c r="J12" s="47"/>
      <c r="K12" s="47"/>
      <c r="L12" s="47">
        <v>9985.43</v>
      </c>
      <c r="M12" s="48">
        <f>SUM(K12:L12)</f>
        <v>9985.43</v>
      </c>
      <c r="N12" s="48">
        <f>I12+J12+M12</f>
        <v>9985.43</v>
      </c>
      <c r="O12" s="47">
        <f>E12-I12</f>
        <v>0</v>
      </c>
      <c r="P12" s="47">
        <f>F12-J12</f>
        <v>0</v>
      </c>
      <c r="Q12" s="47">
        <f>G12-M12</f>
        <v>0</v>
      </c>
      <c r="R12" s="48">
        <f>O12+P12+Q12</f>
        <v>0</v>
      </c>
    </row>
    <row r="13" spans="1:18" s="6" customFormat="1" ht="57" customHeight="1">
      <c r="A13" s="12">
        <v>119</v>
      </c>
      <c r="B13" s="12" t="s">
        <v>16</v>
      </c>
      <c r="C13" s="16" t="s">
        <v>27</v>
      </c>
      <c r="D13" s="66" t="s">
        <v>78</v>
      </c>
      <c r="E13" s="33">
        <v>5157266.63</v>
      </c>
      <c r="F13" s="33">
        <v>115847.17</v>
      </c>
      <c r="G13" s="33">
        <v>172832.57</v>
      </c>
      <c r="H13" s="31">
        <f t="shared" si="0"/>
        <v>5445946.37</v>
      </c>
      <c r="I13" s="47">
        <v>5157266.63</v>
      </c>
      <c r="J13" s="47">
        <v>115847.17</v>
      </c>
      <c r="K13" s="47">
        <v>172832.57</v>
      </c>
      <c r="L13" s="47"/>
      <c r="M13" s="48">
        <f t="shared" si="1"/>
        <v>172832.57</v>
      </c>
      <c r="N13" s="48">
        <f t="shared" si="2"/>
        <v>5445946.37</v>
      </c>
      <c r="O13" s="47">
        <f t="shared" si="3"/>
        <v>0</v>
      </c>
      <c r="P13" s="47">
        <f t="shared" si="3"/>
        <v>0</v>
      </c>
      <c r="Q13" s="47">
        <f t="shared" si="4"/>
        <v>0</v>
      </c>
      <c r="R13" s="48">
        <f t="shared" si="5"/>
        <v>0</v>
      </c>
    </row>
    <row r="14" spans="1:18" s="6" customFormat="1" ht="96" customHeight="1">
      <c r="A14" s="12">
        <v>119</v>
      </c>
      <c r="B14" s="12" t="s">
        <v>16</v>
      </c>
      <c r="C14" s="16" t="s">
        <v>27</v>
      </c>
      <c r="D14" s="66" t="s">
        <v>77</v>
      </c>
      <c r="E14" s="33"/>
      <c r="F14" s="33"/>
      <c r="G14" s="33"/>
      <c r="H14" s="31">
        <f t="shared" si="0"/>
        <v>0</v>
      </c>
      <c r="I14" s="47"/>
      <c r="J14" s="47"/>
      <c r="K14" s="47"/>
      <c r="L14" s="47"/>
      <c r="M14" s="48">
        <f t="shared" si="1"/>
        <v>0</v>
      </c>
      <c r="N14" s="48">
        <f t="shared" si="2"/>
        <v>0</v>
      </c>
      <c r="O14" s="47">
        <f t="shared" si="3"/>
        <v>0</v>
      </c>
      <c r="P14" s="47">
        <f t="shared" si="3"/>
        <v>0</v>
      </c>
      <c r="Q14" s="47">
        <f t="shared" si="4"/>
        <v>0</v>
      </c>
      <c r="R14" s="48">
        <f t="shared" si="5"/>
        <v>0</v>
      </c>
    </row>
    <row r="15" spans="1:18" s="6" customFormat="1" ht="23.25">
      <c r="A15" s="12">
        <v>244</v>
      </c>
      <c r="B15" s="13" t="s">
        <v>17</v>
      </c>
      <c r="C15" s="17" t="s">
        <v>28</v>
      </c>
      <c r="D15" s="9"/>
      <c r="E15" s="33">
        <v>112068.19</v>
      </c>
      <c r="F15" s="33"/>
      <c r="G15" s="33">
        <v>4829.3</v>
      </c>
      <c r="H15" s="31">
        <f t="shared" si="0"/>
        <v>116897.49</v>
      </c>
      <c r="I15" s="47">
        <v>108632.2</v>
      </c>
      <c r="J15" s="47"/>
      <c r="K15" s="47"/>
      <c r="L15" s="47">
        <v>4829.3</v>
      </c>
      <c r="M15" s="48">
        <f t="shared" si="1"/>
        <v>4829.3</v>
      </c>
      <c r="N15" s="48">
        <f t="shared" si="2"/>
        <v>113461.5</v>
      </c>
      <c r="O15" s="47">
        <f t="shared" si="3"/>
        <v>3435.9900000000052</v>
      </c>
      <c r="P15" s="47">
        <f t="shared" si="3"/>
        <v>0</v>
      </c>
      <c r="Q15" s="47">
        <f t="shared" si="4"/>
        <v>0</v>
      </c>
      <c r="R15" s="48">
        <f t="shared" si="5"/>
        <v>3435.9900000000052</v>
      </c>
    </row>
    <row r="16" spans="1:18" s="6" customFormat="1" ht="23.25">
      <c r="A16" s="12">
        <v>244</v>
      </c>
      <c r="B16" s="12" t="s">
        <v>18</v>
      </c>
      <c r="C16" s="16" t="s">
        <v>29</v>
      </c>
      <c r="D16" s="8"/>
      <c r="E16" s="33"/>
      <c r="F16" s="33"/>
      <c r="G16" s="33">
        <v>8796.9</v>
      </c>
      <c r="H16" s="31">
        <f t="shared" si="0"/>
        <v>8796.9</v>
      </c>
      <c r="I16" s="47"/>
      <c r="J16" s="47"/>
      <c r="K16" s="47"/>
      <c r="L16" s="47">
        <v>8796.9</v>
      </c>
      <c r="M16" s="48">
        <f t="shared" si="1"/>
        <v>8796.9</v>
      </c>
      <c r="N16" s="48">
        <f t="shared" si="2"/>
        <v>8796.9</v>
      </c>
      <c r="O16" s="47">
        <f t="shared" si="3"/>
        <v>0</v>
      </c>
      <c r="P16" s="47">
        <f t="shared" si="3"/>
        <v>0</v>
      </c>
      <c r="Q16" s="47">
        <f t="shared" si="4"/>
        <v>0</v>
      </c>
      <c r="R16" s="48">
        <f t="shared" si="5"/>
        <v>0</v>
      </c>
    </row>
    <row r="17" spans="1:18" s="6" customFormat="1" ht="23.25">
      <c r="A17" s="12">
        <v>244</v>
      </c>
      <c r="B17" s="12" t="s">
        <v>19</v>
      </c>
      <c r="C17" s="16" t="s">
        <v>30</v>
      </c>
      <c r="D17" s="8"/>
      <c r="E17" s="33">
        <v>3515648.02</v>
      </c>
      <c r="F17" s="33"/>
      <c r="G17" s="33">
        <v>0</v>
      </c>
      <c r="H17" s="31">
        <f t="shared" si="0"/>
        <v>3515648.02</v>
      </c>
      <c r="I17" s="47">
        <v>2906345.09</v>
      </c>
      <c r="J17" s="47"/>
      <c r="K17" s="47"/>
      <c r="L17" s="47"/>
      <c r="M17" s="48">
        <f t="shared" si="1"/>
        <v>0</v>
      </c>
      <c r="N17" s="48">
        <f t="shared" si="2"/>
        <v>2906345.09</v>
      </c>
      <c r="O17" s="47">
        <f t="shared" si="3"/>
        <v>609302.9300000002</v>
      </c>
      <c r="P17" s="47">
        <f t="shared" si="3"/>
        <v>0</v>
      </c>
      <c r="Q17" s="47">
        <f t="shared" si="4"/>
        <v>0</v>
      </c>
      <c r="R17" s="48">
        <f t="shared" si="5"/>
        <v>609302.9300000002</v>
      </c>
    </row>
    <row r="18" spans="1:18" s="6" customFormat="1" ht="23.25">
      <c r="A18" s="12">
        <v>244</v>
      </c>
      <c r="B18" s="12" t="s">
        <v>44</v>
      </c>
      <c r="C18" s="16" t="s">
        <v>45</v>
      </c>
      <c r="D18" s="8"/>
      <c r="E18" s="33"/>
      <c r="F18" s="33"/>
      <c r="G18" s="33">
        <v>19500</v>
      </c>
      <c r="H18" s="31">
        <f t="shared" si="0"/>
        <v>19500</v>
      </c>
      <c r="I18" s="47"/>
      <c r="J18" s="47"/>
      <c r="K18" s="47">
        <v>845</v>
      </c>
      <c r="L18" s="47">
        <v>18655</v>
      </c>
      <c r="M18" s="48">
        <f t="shared" si="1"/>
        <v>19500</v>
      </c>
      <c r="N18" s="48">
        <f t="shared" si="2"/>
        <v>19500</v>
      </c>
      <c r="O18" s="47">
        <f t="shared" si="3"/>
        <v>0</v>
      </c>
      <c r="P18" s="47">
        <f t="shared" si="3"/>
        <v>0</v>
      </c>
      <c r="Q18" s="47">
        <f t="shared" si="4"/>
        <v>0</v>
      </c>
      <c r="R18" s="48">
        <f t="shared" si="5"/>
        <v>0</v>
      </c>
    </row>
    <row r="19" spans="1:18" s="6" customFormat="1" ht="68.25">
      <c r="A19" s="12">
        <v>244</v>
      </c>
      <c r="B19" s="12" t="s">
        <v>50</v>
      </c>
      <c r="C19" s="16" t="s">
        <v>49</v>
      </c>
      <c r="D19" s="16" t="s">
        <v>48</v>
      </c>
      <c r="E19" s="33">
        <v>64093.25</v>
      </c>
      <c r="F19" s="33">
        <v>1404098.2</v>
      </c>
      <c r="G19" s="33">
        <v>120495.3</v>
      </c>
      <c r="H19" s="31">
        <f t="shared" si="0"/>
        <v>1588686.75</v>
      </c>
      <c r="I19" s="47">
        <v>58093.25</v>
      </c>
      <c r="J19" s="47">
        <v>1099469.2</v>
      </c>
      <c r="K19" s="47">
        <v>96943</v>
      </c>
      <c r="L19" s="47">
        <v>12964</v>
      </c>
      <c r="M19" s="48">
        <f t="shared" si="1"/>
        <v>109907</v>
      </c>
      <c r="N19" s="48">
        <f t="shared" si="2"/>
        <v>1267469.45</v>
      </c>
      <c r="O19" s="47">
        <f t="shared" si="3"/>
        <v>6000</v>
      </c>
      <c r="P19" s="47">
        <f t="shared" si="3"/>
        <v>304629</v>
      </c>
      <c r="Q19" s="47">
        <f t="shared" si="4"/>
        <v>10588.300000000003</v>
      </c>
      <c r="R19" s="48">
        <f t="shared" si="5"/>
        <v>321217.3</v>
      </c>
    </row>
    <row r="20" spans="1:18" s="6" customFormat="1" ht="68.25">
      <c r="A20" s="60">
        <v>244</v>
      </c>
      <c r="B20" s="60" t="s">
        <v>52</v>
      </c>
      <c r="C20" s="61" t="s">
        <v>51</v>
      </c>
      <c r="D20" s="61" t="s">
        <v>48</v>
      </c>
      <c r="E20" s="62"/>
      <c r="F20" s="62">
        <v>195369.89</v>
      </c>
      <c r="G20" s="62"/>
      <c r="H20" s="63">
        <f>SUM(E20:G20)</f>
        <v>195369.89</v>
      </c>
      <c r="I20" s="64"/>
      <c r="J20" s="64">
        <v>195369.89</v>
      </c>
      <c r="K20" s="64"/>
      <c r="L20" s="64"/>
      <c r="M20" s="65">
        <f t="shared" si="1"/>
        <v>0</v>
      </c>
      <c r="N20" s="65">
        <f t="shared" si="2"/>
        <v>195369.89</v>
      </c>
      <c r="O20" s="64">
        <f>E20-I20</f>
        <v>0</v>
      </c>
      <c r="P20" s="64">
        <f>F20-J20</f>
        <v>0</v>
      </c>
      <c r="Q20" s="64">
        <f>G20-M20</f>
        <v>0</v>
      </c>
      <c r="R20" s="65">
        <f>O20+P20+Q20</f>
        <v>0</v>
      </c>
    </row>
    <row r="21" spans="1:18" s="6" customFormat="1" ht="79.5">
      <c r="A21" s="12">
        <v>244</v>
      </c>
      <c r="B21" s="25" t="s">
        <v>52</v>
      </c>
      <c r="C21" s="16" t="s">
        <v>51</v>
      </c>
      <c r="D21" s="29" t="s">
        <v>79</v>
      </c>
      <c r="E21" s="33">
        <v>1419665.13</v>
      </c>
      <c r="F21" s="33">
        <v>50100</v>
      </c>
      <c r="G21" s="33">
        <v>327345.15</v>
      </c>
      <c r="H21" s="31">
        <f t="shared" si="0"/>
        <v>1797110.2799999998</v>
      </c>
      <c r="I21" s="47">
        <v>1219275.38</v>
      </c>
      <c r="J21" s="47">
        <v>50100</v>
      </c>
      <c r="K21" s="47">
        <v>195628.11</v>
      </c>
      <c r="L21" s="47">
        <v>131717.04</v>
      </c>
      <c r="M21" s="48">
        <f t="shared" si="1"/>
        <v>327345.15</v>
      </c>
      <c r="N21" s="48">
        <f t="shared" si="2"/>
        <v>1596720.5299999998</v>
      </c>
      <c r="O21" s="47">
        <f t="shared" si="3"/>
        <v>200389.75</v>
      </c>
      <c r="P21" s="47">
        <f t="shared" si="3"/>
        <v>0</v>
      </c>
      <c r="Q21" s="47">
        <f t="shared" si="4"/>
        <v>0</v>
      </c>
      <c r="R21" s="48">
        <f t="shared" si="5"/>
        <v>200389.75</v>
      </c>
    </row>
    <row r="22" spans="1:18" s="6" customFormat="1" ht="68.25">
      <c r="A22" s="71">
        <v>244</v>
      </c>
      <c r="B22" s="71" t="s">
        <v>52</v>
      </c>
      <c r="C22" s="72" t="s">
        <v>51</v>
      </c>
      <c r="D22" s="73" t="s">
        <v>81</v>
      </c>
      <c r="E22" s="74"/>
      <c r="F22" s="74">
        <v>78520</v>
      </c>
      <c r="G22" s="74"/>
      <c r="H22" s="75">
        <f>SUM(E22:G22)</f>
        <v>78520</v>
      </c>
      <c r="I22" s="76"/>
      <c r="J22" s="76">
        <v>78520</v>
      </c>
      <c r="K22" s="76"/>
      <c r="L22" s="76"/>
      <c r="M22" s="77">
        <f>SUM(K22:L22)</f>
        <v>0</v>
      </c>
      <c r="N22" s="77">
        <f>I22+J22+M22</f>
        <v>78520</v>
      </c>
      <c r="O22" s="76">
        <f>E22-I22</f>
        <v>0</v>
      </c>
      <c r="P22" s="76">
        <f>F22-J22</f>
        <v>0</v>
      </c>
      <c r="Q22" s="76">
        <f>G22-M22</f>
        <v>0</v>
      </c>
      <c r="R22" s="77">
        <f>O22+P22+Q22</f>
        <v>0</v>
      </c>
    </row>
    <row r="23" spans="1:18" s="6" customFormat="1" ht="15.75">
      <c r="A23" s="71">
        <v>244</v>
      </c>
      <c r="B23" s="71" t="s">
        <v>73</v>
      </c>
      <c r="C23" s="72" t="s">
        <v>75</v>
      </c>
      <c r="D23" s="73"/>
      <c r="E23" s="74"/>
      <c r="F23" s="74">
        <v>3000</v>
      </c>
      <c r="G23" s="74"/>
      <c r="H23" s="75">
        <f>SUM(E23:G23)</f>
        <v>3000</v>
      </c>
      <c r="I23" s="76"/>
      <c r="J23" s="76">
        <v>3000</v>
      </c>
      <c r="K23" s="76"/>
      <c r="L23" s="76"/>
      <c r="M23" s="77">
        <f>SUM(K23:L23)</f>
        <v>0</v>
      </c>
      <c r="N23" s="77">
        <f>I23+J23+M23</f>
        <v>3000</v>
      </c>
      <c r="O23" s="76">
        <f>E23-I23</f>
        <v>0</v>
      </c>
      <c r="P23" s="76">
        <f>F23-J23</f>
        <v>0</v>
      </c>
      <c r="Q23" s="76">
        <f>G23-M23</f>
        <v>0</v>
      </c>
      <c r="R23" s="77">
        <f>O23+P23+Q23</f>
        <v>0</v>
      </c>
    </row>
    <row r="24" spans="1:18" s="6" customFormat="1" ht="15.75">
      <c r="A24" s="12">
        <v>244</v>
      </c>
      <c r="B24" s="25" t="s">
        <v>73</v>
      </c>
      <c r="C24" s="16" t="s">
        <v>75</v>
      </c>
      <c r="D24" s="29"/>
      <c r="E24" s="33">
        <v>5214.31</v>
      </c>
      <c r="F24" s="33">
        <v>0</v>
      </c>
      <c r="G24" s="33">
        <v>15158.23</v>
      </c>
      <c r="H24" s="31">
        <f t="shared" si="0"/>
        <v>20372.54</v>
      </c>
      <c r="I24" s="47">
        <v>5214.31</v>
      </c>
      <c r="J24" s="47"/>
      <c r="K24" s="47">
        <v>8382.07</v>
      </c>
      <c r="L24" s="47">
        <v>6776.16</v>
      </c>
      <c r="M24" s="48">
        <f t="shared" si="1"/>
        <v>15158.23</v>
      </c>
      <c r="N24" s="48">
        <f t="shared" si="2"/>
        <v>20372.54</v>
      </c>
      <c r="O24" s="47">
        <f t="shared" si="3"/>
        <v>0</v>
      </c>
      <c r="P24" s="47">
        <f t="shared" si="3"/>
        <v>0</v>
      </c>
      <c r="Q24" s="47">
        <f t="shared" si="4"/>
        <v>0</v>
      </c>
      <c r="R24" s="48">
        <f t="shared" si="5"/>
        <v>0</v>
      </c>
    </row>
    <row r="25" spans="1:18" s="6" customFormat="1" ht="34.5">
      <c r="A25" s="12">
        <v>111</v>
      </c>
      <c r="B25" s="25" t="s">
        <v>65</v>
      </c>
      <c r="C25" s="16" t="s">
        <v>66</v>
      </c>
      <c r="D25" s="29"/>
      <c r="E25" s="33">
        <v>46683.01</v>
      </c>
      <c r="F25" s="33"/>
      <c r="G25" s="33"/>
      <c r="H25" s="31">
        <f t="shared" si="0"/>
        <v>46683.01</v>
      </c>
      <c r="I25" s="47">
        <v>46683.01</v>
      </c>
      <c r="J25" s="47"/>
      <c r="K25" s="47"/>
      <c r="L25" s="47"/>
      <c r="M25" s="48">
        <f t="shared" si="1"/>
        <v>0</v>
      </c>
      <c r="N25" s="48">
        <f t="shared" si="2"/>
        <v>46683.01</v>
      </c>
      <c r="O25" s="47">
        <f t="shared" si="3"/>
        <v>0</v>
      </c>
      <c r="P25" s="47">
        <f t="shared" si="3"/>
        <v>0</v>
      </c>
      <c r="Q25" s="47">
        <f t="shared" si="4"/>
        <v>0</v>
      </c>
      <c r="R25" s="48">
        <f t="shared" si="5"/>
        <v>0</v>
      </c>
    </row>
    <row r="26" spans="1:18" s="6" customFormat="1" ht="69" customHeight="1">
      <c r="A26" s="12">
        <v>851</v>
      </c>
      <c r="B26" s="20" t="s">
        <v>40</v>
      </c>
      <c r="C26" s="16" t="s">
        <v>31</v>
      </c>
      <c r="D26" s="8"/>
      <c r="E26" s="33">
        <v>101472</v>
      </c>
      <c r="F26" s="33"/>
      <c r="G26" s="33"/>
      <c r="H26" s="31">
        <f t="shared" si="0"/>
        <v>101472</v>
      </c>
      <c r="I26" s="47">
        <v>101472</v>
      </c>
      <c r="J26" s="47"/>
      <c r="K26" s="47"/>
      <c r="L26" s="47"/>
      <c r="M26" s="48">
        <f t="shared" si="1"/>
        <v>0</v>
      </c>
      <c r="N26" s="48">
        <f t="shared" si="2"/>
        <v>101472</v>
      </c>
      <c r="O26" s="47">
        <f t="shared" si="3"/>
        <v>0</v>
      </c>
      <c r="P26" s="47">
        <f t="shared" si="3"/>
        <v>0</v>
      </c>
      <c r="Q26" s="47">
        <f t="shared" si="4"/>
        <v>0</v>
      </c>
      <c r="R26" s="48">
        <f t="shared" si="5"/>
        <v>0</v>
      </c>
    </row>
    <row r="27" spans="1:18" s="6" customFormat="1" ht="69" customHeight="1">
      <c r="A27" s="12">
        <v>852</v>
      </c>
      <c r="B27" s="20" t="s">
        <v>40</v>
      </c>
      <c r="C27" s="16" t="s">
        <v>32</v>
      </c>
      <c r="D27" s="8"/>
      <c r="E27" s="33">
        <v>63851</v>
      </c>
      <c r="F27" s="33"/>
      <c r="G27" s="33">
        <v>0</v>
      </c>
      <c r="H27" s="31">
        <f t="shared" si="0"/>
        <v>63851</v>
      </c>
      <c r="I27" s="47">
        <v>63851</v>
      </c>
      <c r="J27" s="47"/>
      <c r="K27" s="47"/>
      <c r="L27" s="47"/>
      <c r="M27" s="48">
        <f t="shared" si="1"/>
        <v>0</v>
      </c>
      <c r="N27" s="48">
        <f t="shared" si="2"/>
        <v>63851</v>
      </c>
      <c r="O27" s="47">
        <f t="shared" si="3"/>
        <v>0</v>
      </c>
      <c r="P27" s="47">
        <f t="shared" si="3"/>
        <v>0</v>
      </c>
      <c r="Q27" s="47">
        <f t="shared" si="4"/>
        <v>0</v>
      </c>
      <c r="R27" s="48">
        <f t="shared" si="5"/>
        <v>0</v>
      </c>
    </row>
    <row r="28" spans="1:18" s="6" customFormat="1" ht="69" customHeight="1">
      <c r="A28" s="12">
        <v>853</v>
      </c>
      <c r="B28" s="20" t="s">
        <v>40</v>
      </c>
      <c r="C28" s="16" t="s">
        <v>33</v>
      </c>
      <c r="D28" s="8"/>
      <c r="E28" s="33">
        <v>13224.19</v>
      </c>
      <c r="F28" s="33"/>
      <c r="G28" s="33"/>
      <c r="H28" s="31">
        <f t="shared" si="0"/>
        <v>13224.19</v>
      </c>
      <c r="I28" s="47">
        <v>13224.19</v>
      </c>
      <c r="J28" s="47"/>
      <c r="K28" s="47"/>
      <c r="L28" s="47"/>
      <c r="M28" s="48">
        <f t="shared" si="1"/>
        <v>0</v>
      </c>
      <c r="N28" s="48">
        <f t="shared" si="2"/>
        <v>13224.19</v>
      </c>
      <c r="O28" s="47">
        <f t="shared" si="3"/>
        <v>0</v>
      </c>
      <c r="P28" s="47">
        <f t="shared" si="3"/>
        <v>0</v>
      </c>
      <c r="Q28" s="47">
        <f t="shared" si="4"/>
        <v>0</v>
      </c>
      <c r="R28" s="48">
        <f t="shared" si="5"/>
        <v>0</v>
      </c>
    </row>
    <row r="29" spans="1:18" s="6" customFormat="1" ht="84.75" customHeight="1">
      <c r="A29" s="12">
        <v>853</v>
      </c>
      <c r="B29" s="20" t="s">
        <v>41</v>
      </c>
      <c r="C29" s="16" t="s">
        <v>34</v>
      </c>
      <c r="D29" s="8"/>
      <c r="E29" s="33"/>
      <c r="F29" s="33"/>
      <c r="G29" s="33">
        <v>31395.33</v>
      </c>
      <c r="H29" s="31">
        <f t="shared" si="0"/>
        <v>31395.33</v>
      </c>
      <c r="I29" s="47"/>
      <c r="J29" s="47"/>
      <c r="K29" s="47">
        <v>31395.33</v>
      </c>
      <c r="L29" s="47"/>
      <c r="M29" s="48">
        <f t="shared" si="1"/>
        <v>31395.33</v>
      </c>
      <c r="N29" s="48">
        <f t="shared" si="2"/>
        <v>31395.33</v>
      </c>
      <c r="O29" s="47">
        <f t="shared" si="3"/>
        <v>0</v>
      </c>
      <c r="P29" s="47">
        <f t="shared" si="3"/>
        <v>0</v>
      </c>
      <c r="Q29" s="47">
        <f t="shared" si="4"/>
        <v>0</v>
      </c>
      <c r="R29" s="48">
        <f t="shared" si="5"/>
        <v>0</v>
      </c>
    </row>
    <row r="30" spans="1:18" s="6" customFormat="1" ht="84.75" customHeight="1">
      <c r="A30" s="12">
        <v>853</v>
      </c>
      <c r="B30" s="20" t="s">
        <v>67</v>
      </c>
      <c r="C30" s="16" t="s">
        <v>68</v>
      </c>
      <c r="D30" s="8"/>
      <c r="E30" s="33"/>
      <c r="F30" s="33"/>
      <c r="G30" s="33">
        <v>3500</v>
      </c>
      <c r="H30" s="31">
        <f t="shared" si="0"/>
        <v>3500</v>
      </c>
      <c r="I30" s="47"/>
      <c r="J30" s="47"/>
      <c r="K30" s="47">
        <v>3500</v>
      </c>
      <c r="L30" s="47"/>
      <c r="M30" s="48">
        <f t="shared" si="1"/>
        <v>3500</v>
      </c>
      <c r="N30" s="48">
        <f t="shared" si="2"/>
        <v>3500</v>
      </c>
      <c r="O30" s="47">
        <f t="shared" si="3"/>
        <v>0</v>
      </c>
      <c r="P30" s="47">
        <f t="shared" si="3"/>
        <v>0</v>
      </c>
      <c r="Q30" s="47">
        <f t="shared" si="4"/>
        <v>0</v>
      </c>
      <c r="R30" s="48">
        <f t="shared" si="5"/>
        <v>0</v>
      </c>
    </row>
    <row r="31" spans="1:18" s="6" customFormat="1" ht="102">
      <c r="A31" s="12">
        <v>340</v>
      </c>
      <c r="B31" s="21" t="s">
        <v>42</v>
      </c>
      <c r="C31" s="16" t="s">
        <v>35</v>
      </c>
      <c r="D31" s="29" t="s">
        <v>43</v>
      </c>
      <c r="E31" s="33"/>
      <c r="F31" s="33">
        <v>2172836</v>
      </c>
      <c r="G31" s="33"/>
      <c r="H31" s="31">
        <f t="shared" si="0"/>
        <v>2172836</v>
      </c>
      <c r="I31" s="47"/>
      <c r="J31" s="47">
        <v>2172836</v>
      </c>
      <c r="K31" s="47"/>
      <c r="L31" s="47"/>
      <c r="M31" s="48">
        <f t="shared" si="1"/>
        <v>0</v>
      </c>
      <c r="N31" s="48">
        <f t="shared" si="2"/>
        <v>2172836</v>
      </c>
      <c r="O31" s="47">
        <f aca="true" t="shared" si="6" ref="O31:P40">E31-I31</f>
        <v>0</v>
      </c>
      <c r="P31" s="47">
        <f t="shared" si="6"/>
        <v>0</v>
      </c>
      <c r="Q31" s="47">
        <f t="shared" si="4"/>
        <v>0</v>
      </c>
      <c r="R31" s="48">
        <f t="shared" si="5"/>
        <v>0</v>
      </c>
    </row>
    <row r="32" spans="1:18" s="6" customFormat="1" ht="68.25">
      <c r="A32" s="12">
        <v>244</v>
      </c>
      <c r="B32" s="21" t="s">
        <v>53</v>
      </c>
      <c r="C32" s="16" t="s">
        <v>36</v>
      </c>
      <c r="D32" s="29" t="s">
        <v>80</v>
      </c>
      <c r="E32" s="33"/>
      <c r="F32" s="33">
        <v>3100000</v>
      </c>
      <c r="G32" s="33">
        <v>54331.52</v>
      </c>
      <c r="H32" s="31">
        <f t="shared" si="0"/>
        <v>3154331.52</v>
      </c>
      <c r="I32" s="47"/>
      <c r="J32" s="47">
        <v>2813463.91</v>
      </c>
      <c r="K32" s="47">
        <v>1813.52</v>
      </c>
      <c r="L32" s="47">
        <v>52518</v>
      </c>
      <c r="M32" s="48">
        <f t="shared" si="1"/>
        <v>54331.52</v>
      </c>
      <c r="N32" s="48">
        <f t="shared" si="2"/>
        <v>2867795.43</v>
      </c>
      <c r="O32" s="47">
        <f t="shared" si="6"/>
        <v>0</v>
      </c>
      <c r="P32" s="47">
        <f t="shared" si="6"/>
        <v>286536.08999999985</v>
      </c>
      <c r="Q32" s="47">
        <f t="shared" si="4"/>
        <v>0</v>
      </c>
      <c r="R32" s="48">
        <f t="shared" si="5"/>
        <v>286536.08999999985</v>
      </c>
    </row>
    <row r="33" spans="1:18" s="6" customFormat="1" ht="15.75">
      <c r="A33" s="12">
        <v>244</v>
      </c>
      <c r="B33" s="22" t="s">
        <v>54</v>
      </c>
      <c r="C33" s="53" t="s">
        <v>55</v>
      </c>
      <c r="D33" s="11"/>
      <c r="E33" s="33"/>
      <c r="F33" s="33"/>
      <c r="G33" s="33">
        <v>88897.48</v>
      </c>
      <c r="H33" s="31">
        <f t="shared" si="0"/>
        <v>88897.48</v>
      </c>
      <c r="I33" s="47"/>
      <c r="J33" s="47"/>
      <c r="K33" s="47">
        <v>6119.15</v>
      </c>
      <c r="L33" s="47">
        <v>82778.33</v>
      </c>
      <c r="M33" s="48">
        <f t="shared" si="1"/>
        <v>88897.48</v>
      </c>
      <c r="N33" s="48">
        <f t="shared" si="2"/>
        <v>88897.48</v>
      </c>
      <c r="O33" s="47">
        <f t="shared" si="6"/>
        <v>0</v>
      </c>
      <c r="P33" s="47">
        <f t="shared" si="6"/>
        <v>0</v>
      </c>
      <c r="Q33" s="47">
        <f t="shared" si="4"/>
        <v>0</v>
      </c>
      <c r="R33" s="48">
        <f t="shared" si="5"/>
        <v>0</v>
      </c>
    </row>
    <row r="34" spans="1:18" s="6" customFormat="1" ht="48" customHeight="1">
      <c r="A34" s="12">
        <v>244</v>
      </c>
      <c r="B34" s="22" t="s">
        <v>57</v>
      </c>
      <c r="C34" s="53" t="s">
        <v>56</v>
      </c>
      <c r="D34" s="11"/>
      <c r="E34" s="33">
        <v>33495.05</v>
      </c>
      <c r="F34" s="33"/>
      <c r="G34" s="33">
        <v>152324.47</v>
      </c>
      <c r="H34" s="31">
        <f t="shared" si="0"/>
        <v>185819.52000000002</v>
      </c>
      <c r="I34" s="47">
        <v>33495.05</v>
      </c>
      <c r="J34" s="47"/>
      <c r="K34" s="47">
        <v>80502.7</v>
      </c>
      <c r="L34" s="47">
        <v>71821.77</v>
      </c>
      <c r="M34" s="48">
        <f t="shared" si="1"/>
        <v>152324.47</v>
      </c>
      <c r="N34" s="48">
        <f t="shared" si="2"/>
        <v>185819.52000000002</v>
      </c>
      <c r="O34" s="47">
        <f t="shared" si="6"/>
        <v>0</v>
      </c>
      <c r="P34" s="47">
        <f t="shared" si="6"/>
        <v>0</v>
      </c>
      <c r="Q34" s="47">
        <f t="shared" si="4"/>
        <v>0</v>
      </c>
      <c r="R34" s="48">
        <f t="shared" si="5"/>
        <v>0</v>
      </c>
    </row>
    <row r="35" spans="1:18" s="6" customFormat="1" ht="48" customHeight="1">
      <c r="A35" s="12">
        <v>244</v>
      </c>
      <c r="B35" s="22" t="s">
        <v>62</v>
      </c>
      <c r="C35" s="53" t="s">
        <v>63</v>
      </c>
      <c r="D35" s="11"/>
      <c r="E35" s="33"/>
      <c r="F35" s="33"/>
      <c r="G35" s="33"/>
      <c r="H35" s="31">
        <f t="shared" si="0"/>
        <v>0</v>
      </c>
      <c r="I35" s="47"/>
      <c r="J35" s="47"/>
      <c r="K35" s="47"/>
      <c r="L35" s="47"/>
      <c r="M35" s="48">
        <f t="shared" si="1"/>
        <v>0</v>
      </c>
      <c r="N35" s="48">
        <f t="shared" si="2"/>
        <v>0</v>
      </c>
      <c r="O35" s="47">
        <f t="shared" si="6"/>
        <v>0</v>
      </c>
      <c r="P35" s="47">
        <f t="shared" si="6"/>
        <v>0</v>
      </c>
      <c r="Q35" s="47">
        <f t="shared" si="4"/>
        <v>0</v>
      </c>
      <c r="R35" s="48">
        <f t="shared" si="5"/>
        <v>0</v>
      </c>
    </row>
    <row r="36" spans="1:18" s="6" customFormat="1" ht="69.75" customHeight="1">
      <c r="A36" s="71">
        <v>244</v>
      </c>
      <c r="B36" s="71" t="s">
        <v>58</v>
      </c>
      <c r="C36" s="72" t="s">
        <v>59</v>
      </c>
      <c r="D36" s="73" t="s">
        <v>81</v>
      </c>
      <c r="E36" s="74"/>
      <c r="F36" s="74">
        <v>47000</v>
      </c>
      <c r="G36" s="74"/>
      <c r="H36" s="75">
        <f>SUM(E36:G36)</f>
        <v>47000</v>
      </c>
      <c r="I36" s="76"/>
      <c r="J36" s="76">
        <v>47000</v>
      </c>
      <c r="K36" s="76"/>
      <c r="L36" s="76"/>
      <c r="M36" s="77">
        <f>SUM(K36:L36)</f>
        <v>0</v>
      </c>
      <c r="N36" s="77">
        <f>I36+J36+M36</f>
        <v>47000</v>
      </c>
      <c r="O36" s="76">
        <f>E36-I36</f>
        <v>0</v>
      </c>
      <c r="P36" s="76">
        <f>F36-J36</f>
        <v>0</v>
      </c>
      <c r="Q36" s="76">
        <f>G36-M36</f>
        <v>0</v>
      </c>
      <c r="R36" s="77">
        <f>O36+P36+Q36</f>
        <v>0</v>
      </c>
    </row>
    <row r="37" spans="1:18" s="6" customFormat="1" ht="34.5" customHeight="1">
      <c r="A37" s="12">
        <v>244</v>
      </c>
      <c r="B37" s="22" t="s">
        <v>58</v>
      </c>
      <c r="C37" s="53" t="s">
        <v>59</v>
      </c>
      <c r="D37" s="11"/>
      <c r="E37" s="33"/>
      <c r="F37" s="33"/>
      <c r="G37" s="33">
        <v>21421.92</v>
      </c>
      <c r="H37" s="31">
        <f t="shared" si="0"/>
        <v>21421.92</v>
      </c>
      <c r="I37" s="47"/>
      <c r="J37" s="47"/>
      <c r="K37" s="47"/>
      <c r="L37" s="47">
        <v>21421.92</v>
      </c>
      <c r="M37" s="48">
        <f t="shared" si="1"/>
        <v>21421.92</v>
      </c>
      <c r="N37" s="48">
        <f t="shared" si="2"/>
        <v>21421.92</v>
      </c>
      <c r="O37" s="47">
        <f t="shared" si="6"/>
        <v>0</v>
      </c>
      <c r="P37" s="47">
        <f t="shared" si="6"/>
        <v>0</v>
      </c>
      <c r="Q37" s="47">
        <f t="shared" si="4"/>
        <v>0</v>
      </c>
      <c r="R37" s="48">
        <f t="shared" si="5"/>
        <v>0</v>
      </c>
    </row>
    <row r="38" spans="1:18" s="6" customFormat="1" ht="45" customHeight="1">
      <c r="A38" s="12">
        <v>244</v>
      </c>
      <c r="B38" s="22" t="s">
        <v>60</v>
      </c>
      <c r="C38" s="53" t="s">
        <v>61</v>
      </c>
      <c r="D38" s="11"/>
      <c r="E38" s="33">
        <v>0</v>
      </c>
      <c r="F38" s="33"/>
      <c r="G38" s="33">
        <v>267878.93</v>
      </c>
      <c r="H38" s="31">
        <f t="shared" si="0"/>
        <v>267878.93</v>
      </c>
      <c r="I38" s="47"/>
      <c r="J38" s="47"/>
      <c r="K38" s="47">
        <v>98779.53</v>
      </c>
      <c r="L38" s="47">
        <v>169099.4</v>
      </c>
      <c r="M38" s="48">
        <f t="shared" si="1"/>
        <v>267878.93</v>
      </c>
      <c r="N38" s="48">
        <f t="shared" si="2"/>
        <v>267878.93</v>
      </c>
      <c r="O38" s="47">
        <f t="shared" si="6"/>
        <v>0</v>
      </c>
      <c r="P38" s="47">
        <f t="shared" si="6"/>
        <v>0</v>
      </c>
      <c r="Q38" s="47">
        <f t="shared" si="4"/>
        <v>0</v>
      </c>
      <c r="R38" s="48">
        <f t="shared" si="5"/>
        <v>0</v>
      </c>
    </row>
    <row r="39" spans="1:18" s="6" customFormat="1" ht="69" customHeight="1">
      <c r="A39" s="71">
        <v>244</v>
      </c>
      <c r="B39" s="71" t="s">
        <v>74</v>
      </c>
      <c r="C39" s="72" t="s">
        <v>76</v>
      </c>
      <c r="D39" s="73" t="s">
        <v>81</v>
      </c>
      <c r="E39" s="74">
        <v>0</v>
      </c>
      <c r="F39" s="74">
        <v>400</v>
      </c>
      <c r="G39" s="74"/>
      <c r="H39" s="75">
        <f>SUM(E39:G39)</f>
        <v>400</v>
      </c>
      <c r="I39" s="76"/>
      <c r="J39" s="76">
        <v>400</v>
      </c>
      <c r="K39" s="76"/>
      <c r="L39" s="76"/>
      <c r="M39" s="77">
        <f>SUM(K39:L39)</f>
        <v>0</v>
      </c>
      <c r="N39" s="77">
        <f>I39+J39+M39</f>
        <v>400</v>
      </c>
      <c r="O39" s="76">
        <f>E39-I39</f>
        <v>0</v>
      </c>
      <c r="P39" s="76">
        <f>F39-J39</f>
        <v>0</v>
      </c>
      <c r="Q39" s="76">
        <f>G39-M39</f>
        <v>0</v>
      </c>
      <c r="R39" s="77">
        <f>O39+P39+Q39</f>
        <v>0</v>
      </c>
    </row>
    <row r="40" spans="1:18" s="6" customFormat="1" ht="45" customHeight="1">
      <c r="A40" s="12">
        <v>244</v>
      </c>
      <c r="B40" s="22" t="s">
        <v>74</v>
      </c>
      <c r="C40" s="53" t="s">
        <v>76</v>
      </c>
      <c r="D40" s="11"/>
      <c r="E40" s="33">
        <v>0</v>
      </c>
      <c r="F40" s="33"/>
      <c r="G40" s="33">
        <v>86388.75</v>
      </c>
      <c r="H40" s="31">
        <f t="shared" si="0"/>
        <v>86388.75</v>
      </c>
      <c r="I40" s="47"/>
      <c r="J40" s="47"/>
      <c r="K40" s="47">
        <v>33069</v>
      </c>
      <c r="L40" s="47">
        <v>53319.75</v>
      </c>
      <c r="M40" s="48">
        <f t="shared" si="1"/>
        <v>86388.75</v>
      </c>
      <c r="N40" s="48">
        <f t="shared" si="2"/>
        <v>86388.75</v>
      </c>
      <c r="O40" s="47">
        <f t="shared" si="6"/>
        <v>0</v>
      </c>
      <c r="P40" s="47">
        <f t="shared" si="6"/>
        <v>0</v>
      </c>
      <c r="Q40" s="47">
        <f t="shared" si="4"/>
        <v>0</v>
      </c>
      <c r="R40" s="48">
        <f t="shared" si="5"/>
        <v>0</v>
      </c>
    </row>
    <row r="41" spans="1:18" ht="15">
      <c r="A41" s="7"/>
      <c r="B41" s="2" t="s">
        <v>0</v>
      </c>
      <c r="C41" s="10"/>
      <c r="D41" s="10"/>
      <c r="E41" s="31">
        <f>SUM(E10:E40)</f>
        <v>27880200</v>
      </c>
      <c r="F41" s="31">
        <f aca="true" t="shared" si="7" ref="F41:R41">SUM(F10:F40)</f>
        <v>7167771.26</v>
      </c>
      <c r="G41" s="31">
        <f t="shared" si="7"/>
        <v>2145080.01</v>
      </c>
      <c r="H41" s="31">
        <f t="shared" si="7"/>
        <v>37193051.27</v>
      </c>
      <c r="I41" s="31">
        <f t="shared" si="7"/>
        <v>26838904.509999998</v>
      </c>
      <c r="J41" s="31">
        <f t="shared" si="7"/>
        <v>6576606.17</v>
      </c>
      <c r="K41" s="31">
        <f t="shared" si="7"/>
        <v>1302103.17</v>
      </c>
      <c r="L41" s="31">
        <f t="shared" si="7"/>
        <v>644683</v>
      </c>
      <c r="M41" s="31">
        <f t="shared" si="7"/>
        <v>1946786.17</v>
      </c>
      <c r="N41" s="31">
        <f t="shared" si="7"/>
        <v>35362296.85</v>
      </c>
      <c r="O41" s="31">
        <f t="shared" si="7"/>
        <v>1041295.4900000005</v>
      </c>
      <c r="P41" s="31">
        <f t="shared" si="7"/>
        <v>591165.0899999999</v>
      </c>
      <c r="Q41" s="31">
        <f t="shared" si="7"/>
        <v>198293.84000000003</v>
      </c>
      <c r="R41" s="31">
        <f t="shared" si="7"/>
        <v>1830754.4200000004</v>
      </c>
    </row>
    <row r="42" spans="1:18" ht="15">
      <c r="A42" s="7"/>
      <c r="B42" s="2"/>
      <c r="C42" s="10"/>
      <c r="D42" s="10"/>
      <c r="E42" s="31">
        <f>E9-E41</f>
        <v>0</v>
      </c>
      <c r="F42" s="31">
        <f>F9-F41</f>
        <v>0</v>
      </c>
      <c r="G42" s="31">
        <f>G9-G41</f>
        <v>0</v>
      </c>
      <c r="H42" s="31">
        <f>H9-H41</f>
        <v>0</v>
      </c>
      <c r="I42" s="49" t="s">
        <v>22</v>
      </c>
      <c r="J42" s="49" t="s">
        <v>22</v>
      </c>
      <c r="K42" s="49" t="s">
        <v>22</v>
      </c>
      <c r="L42" s="49" t="s">
        <v>22</v>
      </c>
      <c r="M42" s="49" t="s">
        <v>22</v>
      </c>
      <c r="N42" s="49" t="s">
        <v>22</v>
      </c>
      <c r="O42" s="49" t="s">
        <v>22</v>
      </c>
      <c r="P42" s="49" t="s">
        <v>22</v>
      </c>
      <c r="Q42" s="49" t="s">
        <v>22</v>
      </c>
      <c r="R42" s="49" t="s">
        <v>22</v>
      </c>
    </row>
    <row r="43" spans="5:18" ht="15">
      <c r="E43" s="34"/>
      <c r="F43" s="34"/>
      <c r="G43" s="34"/>
      <c r="H43" s="24">
        <f>E41+F41+G41</f>
        <v>37193051.269999996</v>
      </c>
      <c r="I43" s="35"/>
      <c r="J43" s="35"/>
      <c r="K43" s="36"/>
      <c r="L43" s="37"/>
      <c r="M43" s="37">
        <f>K41+L41</f>
        <v>1946786.17</v>
      </c>
      <c r="N43" s="38"/>
      <c r="O43" s="35"/>
      <c r="P43" s="35"/>
      <c r="Q43" s="35"/>
      <c r="R43" s="38">
        <f>O41+P41+Q41</f>
        <v>1830754.4200000004</v>
      </c>
    </row>
    <row r="44" spans="9:18" ht="15">
      <c r="I44" s="39"/>
      <c r="J44" s="39"/>
      <c r="K44" s="40"/>
      <c r="L44" s="40"/>
      <c r="M44" s="40"/>
      <c r="N44" s="41"/>
      <c r="O44" s="41"/>
      <c r="P44" s="39"/>
      <c r="Q44" s="39"/>
      <c r="R44" s="39"/>
    </row>
    <row r="45" spans="1:18" ht="30">
      <c r="A45" s="7"/>
      <c r="B45" s="7"/>
      <c r="C45" s="55" t="s">
        <v>64</v>
      </c>
      <c r="D45" s="7"/>
      <c r="E45" s="26">
        <f>E15+E17+E19+E20+E21+E22+E23+E24+E32+E33+E34+E35+E36+E37+E38+E39+E40</f>
        <v>5150183.949999999</v>
      </c>
      <c r="F45" s="26">
        <f>F15+F17+F19+F20+F21+F22+F23+F24+F32+F33+F34+F35+F36+F37+F38+F39+F40</f>
        <v>4878488.09</v>
      </c>
      <c r="G45" s="26">
        <f>G15+G17+G19+G20+G21+G22+G23+G24+G32+G33+G34+G35+G36+G37+G38+G39+G40</f>
        <v>1139071.05</v>
      </c>
      <c r="H45" s="26">
        <f>H15+H17+H19+H20+H21+H22+H23+H24+H32+H33+H34+H35+H36+H37+H38+H39+H40</f>
        <v>11167743.09</v>
      </c>
      <c r="I45" s="7"/>
      <c r="J45" s="7"/>
      <c r="K45" s="7"/>
      <c r="L45" s="7"/>
      <c r="M45" s="7"/>
      <c r="N45" s="54"/>
      <c r="O45" s="54"/>
      <c r="P45" s="7"/>
      <c r="Q45" s="7"/>
      <c r="R45" s="7"/>
    </row>
    <row r="46" ht="15">
      <c r="H46" s="56">
        <f>SUM(E45:G45)</f>
        <v>11167743.09</v>
      </c>
    </row>
    <row r="47" spans="9:13" ht="15">
      <c r="I47" s="78" t="s">
        <v>23</v>
      </c>
      <c r="J47" s="78"/>
      <c r="K47" s="78"/>
      <c r="L47" s="78"/>
      <c r="M47" s="78"/>
    </row>
    <row r="48" spans="9:17" ht="15">
      <c r="I48" s="28" t="s">
        <v>10</v>
      </c>
      <c r="J48" s="28" t="s">
        <v>46</v>
      </c>
      <c r="K48" s="28"/>
      <c r="L48" s="28"/>
      <c r="M48" s="28" t="s">
        <v>2</v>
      </c>
      <c r="N48" s="28" t="s">
        <v>21</v>
      </c>
      <c r="Q48" s="4"/>
    </row>
    <row r="49" spans="9:14" ht="15">
      <c r="I49" s="5">
        <f>I41*100/E41/100</f>
        <v>0.9626510753150981</v>
      </c>
      <c r="J49" s="5">
        <f>J41*100/F41/100</f>
        <v>0.9175245597890356</v>
      </c>
      <c r="K49" s="5"/>
      <c r="L49" s="5"/>
      <c r="M49" s="5">
        <f>M41*100/G41/100</f>
        <v>0.907558767469937</v>
      </c>
      <c r="N49" s="5">
        <f>N41*100/H41/100</f>
        <v>0.9507769769490062</v>
      </c>
    </row>
    <row r="51" spans="6:16" ht="15">
      <c r="F51" t="s">
        <v>4</v>
      </c>
      <c r="K51" s="3"/>
      <c r="L51" s="3"/>
      <c r="M51" s="3"/>
      <c r="P51" t="s">
        <v>5</v>
      </c>
    </row>
    <row r="52" spans="11:13" ht="15">
      <c r="K52" s="3"/>
      <c r="L52" s="3"/>
      <c r="M52" s="3"/>
    </row>
    <row r="53" spans="7:15" ht="15">
      <c r="G53" s="3"/>
      <c r="H53" s="3"/>
      <c r="I53" s="3"/>
      <c r="J53" s="3"/>
      <c r="O53" s="19"/>
    </row>
    <row r="54" spans="7:15" ht="15">
      <c r="G54" s="3"/>
      <c r="H54" s="3"/>
      <c r="I54" s="3"/>
      <c r="J54" s="3"/>
      <c r="O54" s="19"/>
    </row>
    <row r="55" spans="7:15" ht="15">
      <c r="G55" s="3"/>
      <c r="H55" s="3"/>
      <c r="I55" s="3"/>
      <c r="J55" s="3"/>
      <c r="O55" s="19"/>
    </row>
    <row r="56" spans="7:15" ht="15">
      <c r="G56" s="3"/>
      <c r="H56" s="3"/>
      <c r="I56" s="3"/>
      <c r="J56" s="3"/>
      <c r="O56" s="19"/>
    </row>
    <row r="57" spans="7:15" ht="15">
      <c r="G57" s="3"/>
      <c r="H57" s="3"/>
      <c r="I57" s="3"/>
      <c r="J57" s="3"/>
      <c r="L57" s="3"/>
      <c r="M57" s="3"/>
      <c r="N57" s="3"/>
      <c r="O57" s="19"/>
    </row>
    <row r="58" spans="7:15" ht="15">
      <c r="G58" s="3"/>
      <c r="H58" s="3"/>
      <c r="I58" s="3"/>
      <c r="J58" s="3"/>
      <c r="L58" s="3"/>
      <c r="M58" s="3"/>
      <c r="N58" s="3"/>
      <c r="O58" s="3"/>
    </row>
    <row r="59" spans="12:15" ht="15">
      <c r="L59" s="3"/>
      <c r="M59" s="3"/>
      <c r="N59" s="3"/>
      <c r="O59" s="3"/>
    </row>
    <row r="60" spans="12:15" ht="15">
      <c r="L60" s="3"/>
      <c r="M60" s="3"/>
      <c r="N60" s="3"/>
      <c r="O60" s="3"/>
    </row>
    <row r="61" spans="12:15" ht="15">
      <c r="L61" s="3"/>
      <c r="M61" s="3"/>
      <c r="N61" s="3"/>
      <c r="O61" s="3"/>
    </row>
    <row r="62" spans="12:15" ht="15">
      <c r="L62" s="3"/>
      <c r="M62" s="3"/>
      <c r="N62" s="3"/>
      <c r="O62" s="3"/>
    </row>
    <row r="63" spans="12:15" ht="15">
      <c r="L63" s="3"/>
      <c r="M63" s="3"/>
      <c r="N63" s="3"/>
      <c r="O63" s="3"/>
    </row>
    <row r="64" spans="12:15" ht="15">
      <c r="L64" s="3"/>
      <c r="M64" s="3"/>
      <c r="N64" s="3"/>
      <c r="O64" s="3"/>
    </row>
    <row r="65" spans="12:15" ht="15">
      <c r="L65" s="3"/>
      <c r="M65" s="3"/>
      <c r="N65" s="3"/>
      <c r="O65" s="3"/>
    </row>
    <row r="66" spans="12:15" ht="15">
      <c r="L66" s="3"/>
      <c r="M66" s="3"/>
      <c r="N66" s="3"/>
      <c r="O66" s="3"/>
    </row>
    <row r="67" spans="12:15" ht="15">
      <c r="L67" s="3"/>
      <c r="M67" s="3"/>
      <c r="N67" s="3"/>
      <c r="O67" s="19"/>
    </row>
    <row r="68" spans="12:15" ht="15">
      <c r="L68" s="23"/>
      <c r="M68" s="3"/>
      <c r="N68" s="3"/>
      <c r="O68" s="3"/>
    </row>
    <row r="69" spans="12:15" ht="15">
      <c r="L69" s="3"/>
      <c r="M69" s="3"/>
      <c r="N69" s="3"/>
      <c r="O69" s="3"/>
    </row>
    <row r="70" spans="12:15" ht="15">
      <c r="L70" s="52"/>
      <c r="M70" s="51"/>
      <c r="N70" s="50"/>
      <c r="O70" s="50"/>
    </row>
    <row r="71" spans="12:15" ht="15">
      <c r="L71" s="52"/>
      <c r="M71" s="42"/>
      <c r="N71" s="40"/>
      <c r="O71" s="40"/>
    </row>
    <row r="72" spans="12:15" ht="15">
      <c r="L72" s="42"/>
      <c r="M72" s="42"/>
      <c r="N72" s="40"/>
      <c r="O72" s="40"/>
    </row>
    <row r="73" spans="12:15" ht="15">
      <c r="L73" s="51"/>
      <c r="M73" s="42"/>
      <c r="N73" s="40"/>
      <c r="O73" s="40"/>
    </row>
    <row r="74" spans="12:15" ht="15">
      <c r="L74" s="42"/>
      <c r="M74" s="42"/>
      <c r="N74" s="42"/>
      <c r="O74" s="40"/>
    </row>
    <row r="75" spans="12:15" ht="15">
      <c r="L75" s="52"/>
      <c r="M75" s="42"/>
      <c r="N75" s="42"/>
      <c r="O75" s="40"/>
    </row>
    <row r="76" spans="12:15" ht="15">
      <c r="L76" s="52"/>
      <c r="M76" s="51"/>
      <c r="N76" s="51"/>
      <c r="O76" s="50"/>
    </row>
    <row r="77" spans="12:15" ht="15">
      <c r="L77" s="51"/>
      <c r="M77" s="42"/>
      <c r="N77" s="42"/>
      <c r="O77" s="50"/>
    </row>
    <row r="78" spans="12:15" ht="15">
      <c r="L78" s="51"/>
      <c r="M78" s="42"/>
      <c r="N78" s="42"/>
      <c r="O78" s="50"/>
    </row>
    <row r="79" spans="12:15" ht="15">
      <c r="L79" s="3"/>
      <c r="M79" s="3"/>
      <c r="N79" s="3"/>
      <c r="O79" s="3"/>
    </row>
    <row r="80" spans="12:15" ht="15">
      <c r="L80" s="3"/>
      <c r="M80" s="3"/>
      <c r="N80" s="3"/>
      <c r="O80" s="3"/>
    </row>
    <row r="81" ht="15">
      <c r="O81" s="19"/>
    </row>
    <row r="82" ht="15">
      <c r="O82" s="19"/>
    </row>
    <row r="83" ht="15">
      <c r="O83" s="19"/>
    </row>
  </sheetData>
  <sheetProtection/>
  <mergeCells count="10">
    <mergeCell ref="I47:M47"/>
    <mergeCell ref="B1:R1"/>
    <mergeCell ref="B2:R2"/>
    <mergeCell ref="A3:A4"/>
    <mergeCell ref="B3:B4"/>
    <mergeCell ref="C3:C4"/>
    <mergeCell ref="D3:D4"/>
    <mergeCell ref="E3:H3"/>
    <mergeCell ref="I3:N3"/>
    <mergeCell ref="O3:R3"/>
  </mergeCells>
  <printOptions horizontalCentered="1"/>
  <pageMargins left="0.11811023622047245" right="0.11811023622047245" top="1.141732283464567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2020-01-09T10:44:24Z</cp:lastPrinted>
  <dcterms:created xsi:type="dcterms:W3CDTF">2012-05-04T20:13:50Z</dcterms:created>
  <dcterms:modified xsi:type="dcterms:W3CDTF">2020-03-23T10:54:38Z</dcterms:modified>
  <cp:category/>
  <cp:version/>
  <cp:contentType/>
  <cp:contentStatus/>
</cp:coreProperties>
</file>